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1340" windowHeight="6540" activeTab="1"/>
  </bookViews>
  <sheets>
    <sheet name="Total for 501 - Drift" sheetId="1" r:id="rId1"/>
    <sheet name="Udvalget for Plan og Teknik" sheetId="2" r:id="rId2"/>
  </sheets>
  <definedNames>
    <definedName name="_xlnm.Print_Area" localSheetId="0">'Total for 501 - Drift'!$A$1:$F$16</definedName>
  </definedNames>
  <calcPr fullCalcOnLoad="1"/>
</workbook>
</file>

<file path=xl/sharedStrings.xml><?xml version="1.0" encoding="utf-8"?>
<sst xmlns="http://schemas.openxmlformats.org/spreadsheetml/2006/main" count="150" uniqueCount="115">
  <si>
    <t>Bilag 1</t>
  </si>
  <si>
    <t>Virksomhed</t>
  </si>
  <si>
    <t>Indenfor rammen</t>
  </si>
  <si>
    <t>Forbrug</t>
  </si>
  <si>
    <t>%-forbrug</t>
  </si>
  <si>
    <t>sidste år</t>
  </si>
  <si>
    <t>Note</t>
  </si>
  <si>
    <t>Funktion</t>
  </si>
  <si>
    <t>00.48</t>
  </si>
  <si>
    <t>Tekst</t>
  </si>
  <si>
    <t>Vandløbsvæsen</t>
  </si>
  <si>
    <t>Fælles formål</t>
  </si>
  <si>
    <t>00.52</t>
  </si>
  <si>
    <t>Miljøbeskyttelse</t>
  </si>
  <si>
    <t>00.25</t>
  </si>
  <si>
    <t>Faste ejendomme</t>
  </si>
  <si>
    <t>Offentlige toiletter</t>
  </si>
  <si>
    <t>00.28</t>
  </si>
  <si>
    <t>Fritidsområder</t>
  </si>
  <si>
    <t>02.22</t>
  </si>
  <si>
    <t>Fælles funktioner</t>
  </si>
  <si>
    <t>02.28</t>
  </si>
  <si>
    <t>Kommunale veje</t>
  </si>
  <si>
    <t>I alt indenfor rammen</t>
  </si>
  <si>
    <t>Bilag 2</t>
  </si>
  <si>
    <t>Udenfor Rammen</t>
  </si>
  <si>
    <t>I alt udenfor rammen</t>
  </si>
  <si>
    <t>Nr. 501</t>
  </si>
  <si>
    <t>Drift</t>
  </si>
  <si>
    <t>Vedligeholdelse af vandløb</t>
  </si>
  <si>
    <t>Driftsbygninger, pladser</t>
  </si>
  <si>
    <t>Virksomheden 501 - Drift</t>
  </si>
  <si>
    <t>I alt Virksomheden 501 - Drift</t>
  </si>
  <si>
    <t>Forbrug pr.</t>
  </si>
  <si>
    <t>Legepladser</t>
  </si>
  <si>
    <t>Sig, Tambours Have</t>
  </si>
  <si>
    <t xml:space="preserve">Varde, Kolonihaver </t>
  </si>
  <si>
    <t>Varde Minibyen</t>
  </si>
  <si>
    <t>071001</t>
  </si>
  <si>
    <t xml:space="preserve">Fælles udgifter og indt. </t>
  </si>
  <si>
    <t>071010</t>
  </si>
  <si>
    <t>Arbejder for fremmed regning</t>
  </si>
  <si>
    <t>Transport og infrastruktur</t>
  </si>
  <si>
    <t>Slidlag</t>
  </si>
  <si>
    <t>Varde Vestervold 18 c</t>
  </si>
  <si>
    <t>Korrigeret</t>
  </si>
  <si>
    <t xml:space="preserve">Korrigeret </t>
  </si>
  <si>
    <t>% forbrug</t>
  </si>
  <si>
    <t>af budget</t>
  </si>
  <si>
    <t>Udenfor rammen</t>
  </si>
  <si>
    <t>071015</t>
  </si>
  <si>
    <t xml:space="preserve">Indenfor rammen          </t>
  </si>
  <si>
    <t xml:space="preserve"> Naturpleje, fortidsminder</t>
  </si>
  <si>
    <t>080020</t>
  </si>
  <si>
    <t>Maskinafd. - indkøb/udf.opg</t>
  </si>
  <si>
    <t>Udvalget for Plan og Teknik</t>
  </si>
  <si>
    <t>Udvalg for Plan og Teknik</t>
  </si>
  <si>
    <t>I alt virksomheden Drift</t>
  </si>
  <si>
    <t>for Udvalget Plan og Teknik</t>
  </si>
  <si>
    <t>Nødhjælpsposter, stranden</t>
  </si>
  <si>
    <t>080015</t>
  </si>
  <si>
    <t>Olieforurening - strande</t>
  </si>
  <si>
    <t>Kantinen, Materielgård, Sig</t>
  </si>
  <si>
    <t>Disponeret</t>
  </si>
  <si>
    <t>Ledelse og administration</t>
  </si>
  <si>
    <t>Vejvandsbidrag</t>
  </si>
  <si>
    <t>071020</t>
  </si>
  <si>
    <t xml:space="preserve"> Virksomhedscentre</t>
  </si>
  <si>
    <t>Vedligeh legepladsredsk.</t>
  </si>
  <si>
    <t>Grønne områder/Idrætsanlæg og parker</t>
  </si>
  <si>
    <t>020001</t>
  </si>
  <si>
    <t>010008</t>
  </si>
  <si>
    <t>Betalingstoiletter strand/turistbyer</t>
  </si>
  <si>
    <t>Højtryksspuling af drænledninger i Vejers</t>
  </si>
  <si>
    <t>020005</t>
  </si>
  <si>
    <t>020007</t>
  </si>
  <si>
    <t>020010</t>
  </si>
  <si>
    <t>020015</t>
  </si>
  <si>
    <t>020016</t>
  </si>
  <si>
    <t>020017</t>
  </si>
  <si>
    <t>080010</t>
  </si>
  <si>
    <t>Servicefunktioner</t>
  </si>
  <si>
    <t>Vejvedligeholdelse</t>
  </si>
  <si>
    <t>010005</t>
  </si>
  <si>
    <t>Strandrensning</t>
  </si>
  <si>
    <t>Mer-/mindre</t>
  </si>
  <si>
    <t>forbrug</t>
  </si>
  <si>
    <t>Vintervedligeholdelse</t>
  </si>
  <si>
    <t>Ingen bemærkninger</t>
  </si>
  <si>
    <t>Er disponeret/bestilt</t>
  </si>
  <si>
    <t>Betalingstoiletter indstillet</t>
  </si>
  <si>
    <t>Budget 2014</t>
  </si>
  <si>
    <t>30.04.14</t>
  </si>
  <si>
    <t>Budgetopfølgning pr. 30.04.2014</t>
  </si>
  <si>
    <t>30.04.2014</t>
  </si>
  <si>
    <t>020008</t>
  </si>
  <si>
    <t>Varde Midtby - Byinventar m.v.</t>
  </si>
  <si>
    <t>Forventet mindreforbrug, som skyldes udsættelse af maskinindkøb til 2015.</t>
  </si>
  <si>
    <t>Forventet mindreforbrug i h.t. udvalgsbeslutning</t>
  </si>
  <si>
    <t>Forventet mindreindtægt</t>
  </si>
  <si>
    <t>Forventet merforbrug som skal ses i sammenhæng med den milde vinter samt overførsel af underskud fra tidligere år.</t>
  </si>
  <si>
    <t>Forventet mindreforbrug til arbejdstøj (Udbud og overførsel over årene)</t>
  </si>
  <si>
    <t>Udmelding fra forsyningen er en forventet investering på 47.600.000 kr. i 2014. Hvis procentsatsen bibeholdes på 6%, vil det give en merudgift på ca. 215.000 kr.</t>
  </si>
  <si>
    <t>Forventet mindreforbrug, som skyldes nedgang i bemanding, overførsel fra 2013 samt mindre varmeforbrug.</t>
  </si>
  <si>
    <t>Usædvanlig mild vinter, som gør at budgettet ikke forventes brugt i 2014.</t>
  </si>
  <si>
    <t>Effektivisering på 465.000 kr er med i næste budgetopfølgning.</t>
  </si>
  <si>
    <t xml:space="preserve"> </t>
  </si>
  <si>
    <t>Skønnet mindreforbrug</t>
  </si>
  <si>
    <t>Merforbrug som svarer til overførslen fra 2013. Der forventes status quo i 2014.</t>
  </si>
  <si>
    <t>Mindreforbrug som ca. svarer til overførslen fra 2013</t>
  </si>
  <si>
    <t>Forventet mindreforbrug, som svarer til overførslen fra 2013.</t>
  </si>
  <si>
    <t>Note:</t>
  </si>
  <si>
    <t>I forbindelse med drift's kontrolbud i januar 2014 traf udvalget beslutning om at driftsbudgettet i 2014 nedskrives med 465.000 kr. pr. 1/5 2014.</t>
  </si>
  <si>
    <t>Det samlede merforbrug incl. nedskrivning af budget bliver ca. 3.8mio. Kr. Heraf udgør overførsel af underskud fra 2013 ca. 2 mio.kr. .</t>
  </si>
  <si>
    <t>Det resterende beløb på ca. 1.8 mio. kr. vedrører den milde vinter, som har tærret på driftsbudgettet på både park- og vejområdet.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</si>
</sst>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4" borderId="3" applyNumberFormat="0" applyAlignment="0" applyProtection="0"/>
    <xf numFmtId="0" fontId="12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justify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vertical="justify"/>
    </xf>
    <xf numFmtId="0" fontId="4" fillId="33" borderId="15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top"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 quotePrefix="1">
      <alignment horizontal="right"/>
    </xf>
    <xf numFmtId="0" fontId="8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justify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9" fontId="6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33" borderId="11" xfId="0" applyNumberFormat="1" applyFont="1" applyFill="1" applyBorder="1" applyAlignment="1">
      <alignment horizontal="center" vertical="center"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8" fillId="0" borderId="0" xfId="4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left" vertical="top" indent="1"/>
    </xf>
    <xf numFmtId="3" fontId="2" fillId="0" borderId="13" xfId="0" applyNumberFormat="1" applyFont="1" applyBorder="1" applyAlignment="1">
      <alignment vertical="top"/>
    </xf>
    <xf numFmtId="179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181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2" fillId="0" borderId="13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indent="2"/>
    </xf>
    <xf numFmtId="3" fontId="2" fillId="0" borderId="21" xfId="0" applyNumberFormat="1" applyFont="1" applyBorder="1" applyAlignment="1">
      <alignment/>
    </xf>
    <xf numFmtId="0" fontId="2" fillId="0" borderId="11" xfId="0" applyFont="1" applyBorder="1" applyAlignment="1">
      <alignment horizontal="left" indent="1"/>
    </xf>
    <xf numFmtId="3" fontId="8" fillId="0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justify" wrapText="1" indent="1"/>
    </xf>
    <xf numFmtId="11" fontId="2" fillId="0" borderId="11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0" xfId="51" applyFont="1" applyBorder="1">
      <alignment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justify" wrapText="1"/>
    </xf>
    <xf numFmtId="0" fontId="2" fillId="0" borderId="13" xfId="0" applyFont="1" applyFill="1" applyBorder="1" applyAlignment="1">
      <alignment vertical="top" wrapText="1"/>
    </xf>
    <xf numFmtId="0" fontId="2" fillId="0" borderId="11" xfId="51" applyFont="1" applyBorder="1" applyAlignment="1">
      <alignment wrapText="1"/>
      <protection/>
    </xf>
    <xf numFmtId="0" fontId="8" fillId="0" borderId="0" xfId="0" applyFont="1" applyFill="1" applyBorder="1" applyAlignment="1">
      <alignment horizontal="left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179" fontId="2" fillId="33" borderId="12" xfId="0" applyNumberFormat="1" applyFont="1" applyFill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3" xfId="0" applyNumberFormat="1" applyFont="1" applyBorder="1" applyAlignment="1">
      <alignment/>
    </xf>
    <xf numFmtId="179" fontId="2" fillId="0" borderId="12" xfId="0" applyNumberFormat="1" applyFont="1" applyBorder="1" applyAlignment="1">
      <alignment horizontal="center"/>
    </xf>
    <xf numFmtId="179" fontId="2" fillId="0" borderId="13" xfId="0" applyNumberFormat="1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B1">
      <selection activeCell="B20" sqref="B20"/>
    </sheetView>
  </sheetViews>
  <sheetFormatPr defaultColWidth="9.28125" defaultRowHeight="12.75"/>
  <cols>
    <col min="1" max="1" width="7.00390625" style="34" customWidth="1"/>
    <col min="2" max="2" width="39.7109375" style="34" customWidth="1"/>
    <col min="3" max="3" width="13.28125" style="34" customWidth="1"/>
    <col min="4" max="5" width="15.28125" style="34" customWidth="1"/>
    <col min="6" max="6" width="13.57421875" style="34" customWidth="1"/>
    <col min="7" max="7" width="9.28125" style="35" customWidth="1"/>
    <col min="8" max="8" width="12.57421875" style="35" customWidth="1"/>
    <col min="9" max="9" width="14.57421875" style="35" bestFit="1" customWidth="1"/>
    <col min="10" max="16384" width="9.28125" style="34" customWidth="1"/>
  </cols>
  <sheetData>
    <row r="2" spans="1:2" ht="15.75">
      <c r="A2" s="33"/>
      <c r="B2" s="33" t="s">
        <v>31</v>
      </c>
    </row>
    <row r="3" ht="15.75">
      <c r="B3" s="33"/>
    </row>
    <row r="4" spans="1:2" ht="15.75">
      <c r="A4" s="33"/>
      <c r="B4" s="33" t="s">
        <v>93</v>
      </c>
    </row>
    <row r="6" spans="1:6" ht="15.75">
      <c r="A6" s="35"/>
      <c r="B6" s="41"/>
      <c r="C6" s="41" t="s">
        <v>45</v>
      </c>
      <c r="D6" s="51" t="s">
        <v>63</v>
      </c>
      <c r="E6" s="51" t="s">
        <v>33</v>
      </c>
      <c r="F6" s="55" t="s">
        <v>47</v>
      </c>
    </row>
    <row r="7" spans="1:9" ht="15.75">
      <c r="A7" s="33"/>
      <c r="B7" s="42"/>
      <c r="C7" s="46" t="s">
        <v>91</v>
      </c>
      <c r="D7" s="52">
        <v>2014</v>
      </c>
      <c r="E7" s="87" t="s">
        <v>94</v>
      </c>
      <c r="F7" s="46" t="s">
        <v>48</v>
      </c>
      <c r="I7" s="36"/>
    </row>
    <row r="8" spans="1:9" ht="15.75">
      <c r="A8" s="33"/>
      <c r="B8" s="58"/>
      <c r="C8" s="47"/>
      <c r="D8" s="53"/>
      <c r="E8" s="53"/>
      <c r="F8" s="47"/>
      <c r="I8" s="36"/>
    </row>
    <row r="9" spans="2:6" ht="15.75">
      <c r="B9" s="43" t="s">
        <v>55</v>
      </c>
      <c r="C9" s="48">
        <f>'Udvalget for Plan og Teknik'!C70</f>
        <v>76502102</v>
      </c>
      <c r="D9" s="48">
        <f>'Udvalget for Plan og Teknik'!D70</f>
        <v>0</v>
      </c>
      <c r="E9" s="48">
        <f>'Udvalget for Plan og Teknik'!E70</f>
        <v>17340413</v>
      </c>
      <c r="F9" s="62">
        <f>E9/C9*100</f>
        <v>22.66658372341194</v>
      </c>
    </row>
    <row r="10" spans="2:9" s="76" customFormat="1" ht="15.75">
      <c r="B10" s="78" t="s">
        <v>51</v>
      </c>
      <c r="C10" s="79">
        <f>'Udvalget for Plan og Teknik'!C50</f>
        <v>62243742</v>
      </c>
      <c r="D10" s="79">
        <f>'Udvalget for Plan og Teknik'!D50</f>
        <v>0</v>
      </c>
      <c r="E10" s="79">
        <f>'Udvalget for Plan og Teknik'!E50</f>
        <v>14680494</v>
      </c>
      <c r="F10" s="78"/>
      <c r="G10" s="77"/>
      <c r="H10" s="77"/>
      <c r="I10" s="77"/>
    </row>
    <row r="11" spans="2:9" s="76" customFormat="1" ht="15.75">
      <c r="B11" s="78" t="s">
        <v>49</v>
      </c>
      <c r="C11" s="79">
        <f>'Udvalget for Plan og Teknik'!C68</f>
        <v>14258360</v>
      </c>
      <c r="D11" s="79">
        <f>'Udvalget for Plan og Teknik'!D68</f>
        <v>0</v>
      </c>
      <c r="E11" s="79">
        <f>'Udvalget for Plan og Teknik'!E68</f>
        <v>2659919</v>
      </c>
      <c r="F11" s="78"/>
      <c r="G11" s="77"/>
      <c r="H11" s="77"/>
      <c r="I11" s="77"/>
    </row>
    <row r="12" spans="2:6" ht="15.75">
      <c r="B12" s="43"/>
      <c r="C12" s="43"/>
      <c r="D12" s="50"/>
      <c r="E12" s="50"/>
      <c r="F12" s="43"/>
    </row>
    <row r="13" spans="2:6" ht="15.75">
      <c r="B13" s="44"/>
      <c r="C13" s="48"/>
      <c r="D13" s="54"/>
      <c r="E13" s="54"/>
      <c r="F13" s="43"/>
    </row>
    <row r="14" spans="2:6" ht="15.75">
      <c r="B14" s="58"/>
      <c r="C14" s="56"/>
      <c r="D14" s="57"/>
      <c r="E14" s="57"/>
      <c r="F14" s="56"/>
    </row>
    <row r="15" spans="1:10" ht="15.75">
      <c r="A15" s="37"/>
      <c r="B15" s="45" t="s">
        <v>32</v>
      </c>
      <c r="C15" s="49">
        <f>SUM(C9)</f>
        <v>76502102</v>
      </c>
      <c r="D15" s="49">
        <f>SUM(D9)</f>
        <v>0</v>
      </c>
      <c r="E15" s="49">
        <f>SUM(E9)</f>
        <v>17340413</v>
      </c>
      <c r="F15" s="63">
        <f>E15/C15*100</f>
        <v>22.66658372341194</v>
      </c>
      <c r="J15" s="35"/>
    </row>
    <row r="16" spans="1:10" ht="15.75">
      <c r="A16" s="37"/>
      <c r="B16" s="37"/>
      <c r="C16" s="35"/>
      <c r="D16" s="35"/>
      <c r="E16" s="35"/>
      <c r="F16" s="35"/>
      <c r="J16" s="35"/>
    </row>
    <row r="19" spans="3:5" ht="15.75">
      <c r="C19" s="38"/>
      <c r="D19" s="38"/>
      <c r="E19" s="38"/>
    </row>
    <row r="20" spans="2:5" ht="15.75">
      <c r="B20" s="33"/>
      <c r="C20" s="38"/>
      <c r="D20" s="38"/>
      <c r="E20" s="38"/>
    </row>
    <row r="21" ht="15.75">
      <c r="B21" s="65"/>
    </row>
    <row r="22" spans="2:9" ht="15.75">
      <c r="B22" s="102"/>
      <c r="C22" s="102"/>
      <c r="D22" s="102"/>
      <c r="E22" s="102"/>
      <c r="F22" s="102"/>
      <c r="I22" s="64"/>
    </row>
    <row r="23" ht="15.75">
      <c r="H23" s="64"/>
    </row>
    <row r="24" ht="15.75">
      <c r="I24" s="66"/>
    </row>
    <row r="25" ht="15.75">
      <c r="I25" s="66"/>
    </row>
    <row r="26" ht="15.75">
      <c r="I26" s="66"/>
    </row>
    <row r="27" spans="2:9" ht="15.75">
      <c r="B27" s="33"/>
      <c r="C27" s="33"/>
      <c r="D27" s="33"/>
      <c r="E27" s="33"/>
      <c r="F27" s="33"/>
      <c r="G27" s="36"/>
      <c r="H27" s="36"/>
      <c r="I27" s="75"/>
    </row>
    <row r="28" ht="15.75">
      <c r="I28" s="66"/>
    </row>
    <row r="29" spans="2:9" ht="15.75">
      <c r="B29" s="65"/>
      <c r="I29" s="66"/>
    </row>
    <row r="30" ht="15.75">
      <c r="I30" s="66"/>
    </row>
    <row r="31" ht="15.75">
      <c r="I31" s="66"/>
    </row>
    <row r="32" ht="15.75">
      <c r="I32" s="66"/>
    </row>
    <row r="33" ht="15.75">
      <c r="I33" s="66"/>
    </row>
    <row r="34" ht="15.75">
      <c r="I34" s="66"/>
    </row>
    <row r="35" ht="15.75">
      <c r="I35" s="66"/>
    </row>
  </sheetData>
  <sheetProtection/>
  <mergeCells count="1">
    <mergeCell ref="B22:F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&amp;LSag 14-3838 / Dok 40905-14&amp;R&amp;D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88">
      <selection activeCell="H72" sqref="H72"/>
    </sheetView>
  </sheetViews>
  <sheetFormatPr defaultColWidth="9.28125" defaultRowHeight="12.75"/>
  <cols>
    <col min="1" max="1" width="7.28125" style="1" customWidth="1"/>
    <col min="2" max="2" width="24.421875" style="1" customWidth="1"/>
    <col min="3" max="3" width="12.421875" style="1" customWidth="1"/>
    <col min="4" max="5" width="10.00390625" style="1" customWidth="1"/>
    <col min="6" max="6" width="8.57421875" style="60" customWidth="1"/>
    <col min="7" max="7" width="8.421875" style="1" hidden="1" customWidth="1"/>
    <col min="8" max="8" width="12.421875" style="1" customWidth="1"/>
    <col min="9" max="9" width="43.00390625" style="1" customWidth="1"/>
    <col min="10" max="10" width="11.28125" style="83" customWidth="1"/>
    <col min="11" max="16384" width="9.28125" style="1" customWidth="1"/>
  </cols>
  <sheetData>
    <row r="1" spans="1:17" s="21" customFormat="1" ht="15">
      <c r="A1" s="20" t="s">
        <v>0</v>
      </c>
      <c r="F1" s="59"/>
      <c r="G1" s="22"/>
      <c r="H1" s="22"/>
      <c r="J1" s="82"/>
      <c r="K1" s="68"/>
      <c r="L1" s="68"/>
      <c r="M1" s="68"/>
      <c r="N1" s="68"/>
      <c r="O1" s="68"/>
      <c r="P1" s="68"/>
      <c r="Q1" s="68"/>
    </row>
    <row r="2" spans="7:17" ht="12.75">
      <c r="G2" s="2"/>
      <c r="H2" s="2"/>
      <c r="J2" s="81"/>
      <c r="K2" s="69"/>
      <c r="L2" s="69"/>
      <c r="M2" s="69"/>
      <c r="N2" s="69"/>
      <c r="O2" s="69"/>
      <c r="P2" s="69"/>
      <c r="Q2" s="69"/>
    </row>
    <row r="3" spans="1:17" s="21" customFormat="1" ht="15">
      <c r="A3" s="20" t="s">
        <v>2</v>
      </c>
      <c r="F3" s="59"/>
      <c r="G3" s="22"/>
      <c r="H3" s="22"/>
      <c r="J3" s="82"/>
      <c r="K3" s="68"/>
      <c r="L3" s="68"/>
      <c r="M3" s="68"/>
      <c r="N3" s="68"/>
      <c r="O3" s="68"/>
      <c r="P3" s="68"/>
      <c r="Q3" s="68"/>
    </row>
    <row r="4" spans="1:17" ht="23.25" customHeight="1">
      <c r="A4" s="126" t="s">
        <v>1</v>
      </c>
      <c r="B4" s="127"/>
      <c r="C4" s="9" t="s">
        <v>46</v>
      </c>
      <c r="D4" s="9" t="s">
        <v>63</v>
      </c>
      <c r="E4" s="9" t="s">
        <v>3</v>
      </c>
      <c r="F4" s="117" t="s">
        <v>4</v>
      </c>
      <c r="G4" s="9" t="s">
        <v>4</v>
      </c>
      <c r="H4" s="9" t="s">
        <v>85</v>
      </c>
      <c r="I4" s="10" t="s">
        <v>6</v>
      </c>
      <c r="J4" s="81"/>
      <c r="K4" s="69"/>
      <c r="L4" s="69"/>
      <c r="M4" s="69"/>
      <c r="N4" s="69"/>
      <c r="O4" s="69"/>
      <c r="P4" s="69"/>
      <c r="Q4" s="69"/>
    </row>
    <row r="5" spans="1:17" ht="17.25" customHeight="1">
      <c r="A5" s="19" t="s">
        <v>27</v>
      </c>
      <c r="B5" s="19" t="s">
        <v>28</v>
      </c>
      <c r="C5" s="11" t="s">
        <v>91</v>
      </c>
      <c r="D5" s="11" t="s">
        <v>91</v>
      </c>
      <c r="E5" s="11" t="s">
        <v>92</v>
      </c>
      <c r="F5" s="118"/>
      <c r="G5" s="12"/>
      <c r="H5" s="11" t="s">
        <v>86</v>
      </c>
      <c r="I5" s="13"/>
      <c r="J5" s="81"/>
      <c r="K5" s="69"/>
      <c r="L5" s="69"/>
      <c r="M5" s="69"/>
      <c r="N5" s="69"/>
      <c r="O5" s="69"/>
      <c r="P5" s="69"/>
      <c r="Q5" s="69"/>
    </row>
    <row r="6" spans="1:17" ht="17.25" customHeight="1">
      <c r="A6" s="27"/>
      <c r="B6" s="28" t="s">
        <v>56</v>
      </c>
      <c r="C6" s="29"/>
      <c r="D6" s="30"/>
      <c r="E6" s="30"/>
      <c r="F6" s="61"/>
      <c r="G6" s="30"/>
      <c r="H6" s="31"/>
      <c r="I6" s="32"/>
      <c r="J6" s="81"/>
      <c r="K6" s="69"/>
      <c r="L6" s="69"/>
      <c r="M6" s="69"/>
      <c r="N6" s="69"/>
      <c r="O6" s="69"/>
      <c r="P6" s="69"/>
      <c r="Q6" s="69"/>
    </row>
    <row r="7" spans="1:17" ht="12.75">
      <c r="A7" s="16" t="s">
        <v>7</v>
      </c>
      <c r="B7" s="17" t="s">
        <v>9</v>
      </c>
      <c r="C7" s="6"/>
      <c r="D7" s="6"/>
      <c r="E7" s="6"/>
      <c r="F7" s="62"/>
      <c r="G7" s="8"/>
      <c r="H7" s="8"/>
      <c r="I7" s="6"/>
      <c r="J7" s="81"/>
      <c r="K7" s="69"/>
      <c r="L7" s="69"/>
      <c r="M7" s="69"/>
      <c r="N7" s="69"/>
      <c r="O7" s="69"/>
      <c r="P7" s="69"/>
      <c r="Q7" s="69"/>
    </row>
    <row r="8" spans="1:17" ht="12.75">
      <c r="A8" s="14" t="s">
        <v>14</v>
      </c>
      <c r="B8" s="15" t="s">
        <v>15</v>
      </c>
      <c r="C8" s="6"/>
      <c r="D8" s="6"/>
      <c r="E8" s="6"/>
      <c r="F8" s="62"/>
      <c r="G8" s="8"/>
      <c r="H8" s="95"/>
      <c r="I8" s="6"/>
      <c r="J8" s="81"/>
      <c r="K8" s="69"/>
      <c r="L8" s="69"/>
      <c r="M8" s="69"/>
      <c r="N8" s="69"/>
      <c r="O8" s="69"/>
      <c r="P8" s="69"/>
      <c r="Q8" s="69"/>
    </row>
    <row r="9" spans="1:17" ht="18.75" customHeight="1">
      <c r="A9" s="39" t="s">
        <v>83</v>
      </c>
      <c r="B9" s="4" t="s">
        <v>16</v>
      </c>
      <c r="C9" s="7">
        <v>1471179</v>
      </c>
      <c r="D9" s="7">
        <v>0</v>
      </c>
      <c r="E9" s="7">
        <v>331939</v>
      </c>
      <c r="F9" s="62">
        <f>E9/C9*100</f>
        <v>22.5627880767738</v>
      </c>
      <c r="G9" s="8"/>
      <c r="H9" s="95">
        <v>-150000</v>
      </c>
      <c r="I9" s="97" t="s">
        <v>107</v>
      </c>
      <c r="J9" s="81"/>
      <c r="K9" s="69"/>
      <c r="L9" s="69"/>
      <c r="M9" s="69"/>
      <c r="N9" s="69"/>
      <c r="O9" s="69"/>
      <c r="P9" s="69"/>
      <c r="Q9" s="69"/>
    </row>
    <row r="10" spans="1:17" ht="40.5" customHeight="1">
      <c r="A10" s="39" t="s">
        <v>71</v>
      </c>
      <c r="B10" s="89" t="s">
        <v>72</v>
      </c>
      <c r="C10" s="7">
        <v>-816957</v>
      </c>
      <c r="D10" s="7">
        <v>0</v>
      </c>
      <c r="E10" s="7">
        <v>29453</v>
      </c>
      <c r="F10" s="62"/>
      <c r="G10" s="8"/>
      <c r="H10" s="95">
        <v>875000</v>
      </c>
      <c r="I10" s="98" t="s">
        <v>90</v>
      </c>
      <c r="J10" s="81"/>
      <c r="K10" s="69"/>
      <c r="L10" s="69"/>
      <c r="M10" s="69"/>
      <c r="N10" s="69"/>
      <c r="O10" s="69"/>
      <c r="P10" s="69"/>
      <c r="Q10" s="69"/>
    </row>
    <row r="11" spans="1:17" ht="12.75">
      <c r="A11" s="14" t="s">
        <v>17</v>
      </c>
      <c r="B11" s="15" t="s">
        <v>18</v>
      </c>
      <c r="C11" s="6"/>
      <c r="D11" s="6"/>
      <c r="E11" s="6"/>
      <c r="F11" s="62"/>
      <c r="G11" s="8"/>
      <c r="H11" s="95"/>
      <c r="I11" s="97"/>
      <c r="J11" s="81"/>
      <c r="K11" s="69"/>
      <c r="L11" s="69"/>
      <c r="M11" s="69"/>
      <c r="N11" s="69"/>
      <c r="O11" s="69"/>
      <c r="P11" s="69"/>
      <c r="Q11" s="69"/>
    </row>
    <row r="12" spans="1:17" ht="37.5" customHeight="1">
      <c r="A12" s="40" t="s">
        <v>70</v>
      </c>
      <c r="B12" s="88" t="s">
        <v>69</v>
      </c>
      <c r="C12" s="7">
        <v>8277973</v>
      </c>
      <c r="D12" s="7">
        <v>0</v>
      </c>
      <c r="E12" s="7">
        <v>3735448</v>
      </c>
      <c r="F12" s="62">
        <f aca="true" t="shared" si="0" ref="F12:F19">E12/C12*100</f>
        <v>45.12515322289647</v>
      </c>
      <c r="G12" s="8"/>
      <c r="H12" s="95">
        <v>2000000</v>
      </c>
      <c r="I12" s="98" t="s">
        <v>100</v>
      </c>
      <c r="J12" s="81"/>
      <c r="K12" s="69"/>
      <c r="L12" s="69"/>
      <c r="M12" s="69"/>
      <c r="N12" s="69"/>
      <c r="O12" s="69"/>
      <c r="P12" s="69"/>
      <c r="Q12" s="69"/>
    </row>
    <row r="13" spans="1:17" ht="12.75">
      <c r="A13" s="40" t="s">
        <v>74</v>
      </c>
      <c r="B13" s="84" t="s">
        <v>34</v>
      </c>
      <c r="C13" s="7">
        <v>100975</v>
      </c>
      <c r="D13" s="7">
        <v>0</v>
      </c>
      <c r="E13" s="7">
        <v>25583</v>
      </c>
      <c r="F13" s="62">
        <f t="shared" si="0"/>
        <v>25.33597425105224</v>
      </c>
      <c r="G13" s="8"/>
      <c r="H13" s="95">
        <v>0</v>
      </c>
      <c r="I13" s="97" t="s">
        <v>88</v>
      </c>
      <c r="J13" s="81"/>
      <c r="K13" s="69"/>
      <c r="L13" s="69"/>
      <c r="M13" s="69"/>
      <c r="N13" s="69"/>
      <c r="O13" s="69"/>
      <c r="P13" s="69"/>
      <c r="Q13" s="69"/>
    </row>
    <row r="14" spans="1:17" ht="12.75">
      <c r="A14" s="40" t="s">
        <v>75</v>
      </c>
      <c r="B14" s="84" t="s">
        <v>68</v>
      </c>
      <c r="C14" s="7">
        <v>49085</v>
      </c>
      <c r="D14" s="7">
        <v>0</v>
      </c>
      <c r="E14" s="7">
        <v>17867</v>
      </c>
      <c r="F14" s="62">
        <f>E14/C14*100</f>
        <v>36.40012223693593</v>
      </c>
      <c r="G14" s="8"/>
      <c r="H14" s="95">
        <v>0</v>
      </c>
      <c r="I14" s="97" t="s">
        <v>88</v>
      </c>
      <c r="J14" s="81"/>
      <c r="K14" s="69"/>
      <c r="L14" s="69"/>
      <c r="M14" s="69"/>
      <c r="N14" s="69"/>
      <c r="O14" s="69"/>
      <c r="P14" s="69"/>
      <c r="Q14" s="69"/>
    </row>
    <row r="15" spans="1:17" ht="12.75">
      <c r="A15" s="40" t="s">
        <v>95</v>
      </c>
      <c r="B15" s="84" t="s">
        <v>96</v>
      </c>
      <c r="C15" s="7">
        <v>0</v>
      </c>
      <c r="D15" s="7">
        <v>0</v>
      </c>
      <c r="E15" s="7">
        <v>1084</v>
      </c>
      <c r="F15" s="62"/>
      <c r="G15" s="8"/>
      <c r="H15" s="95">
        <v>0</v>
      </c>
      <c r="I15" s="97" t="s">
        <v>88</v>
      </c>
      <c r="J15" s="81"/>
      <c r="K15" s="69"/>
      <c r="L15" s="69"/>
      <c r="M15" s="69"/>
      <c r="N15" s="69"/>
      <c r="O15" s="69"/>
      <c r="P15" s="69"/>
      <c r="Q15" s="69"/>
    </row>
    <row r="16" spans="1:17" ht="12.75">
      <c r="A16" s="40" t="s">
        <v>76</v>
      </c>
      <c r="B16" s="84" t="s">
        <v>35</v>
      </c>
      <c r="C16" s="7">
        <v>501830</v>
      </c>
      <c r="D16" s="7">
        <v>0</v>
      </c>
      <c r="E16" s="7">
        <v>202832</v>
      </c>
      <c r="F16" s="62">
        <f t="shared" si="0"/>
        <v>40.41846840563538</v>
      </c>
      <c r="G16" s="8"/>
      <c r="H16" s="95">
        <v>0</v>
      </c>
      <c r="I16" s="97" t="s">
        <v>88</v>
      </c>
      <c r="J16" s="81"/>
      <c r="K16" s="69"/>
      <c r="L16" s="69"/>
      <c r="M16" s="69"/>
      <c r="N16" s="69"/>
      <c r="O16" s="69"/>
      <c r="P16" s="69"/>
      <c r="Q16" s="69"/>
    </row>
    <row r="17" spans="1:17" ht="12.75">
      <c r="A17" s="40" t="s">
        <v>77</v>
      </c>
      <c r="B17" s="84" t="s">
        <v>36</v>
      </c>
      <c r="C17" s="7">
        <v>-7531</v>
      </c>
      <c r="D17" s="7">
        <v>0</v>
      </c>
      <c r="E17" s="7">
        <v>1540</v>
      </c>
      <c r="F17" s="62">
        <f t="shared" si="0"/>
        <v>-20.448811578807597</v>
      </c>
      <c r="G17" s="8"/>
      <c r="H17" s="95">
        <v>0</v>
      </c>
      <c r="I17" s="97" t="s">
        <v>88</v>
      </c>
      <c r="J17" s="81"/>
      <c r="K17" s="69"/>
      <c r="L17" s="69"/>
      <c r="M17" s="69"/>
      <c r="N17" s="69"/>
      <c r="O17" s="69"/>
      <c r="P17" s="69"/>
      <c r="Q17" s="69"/>
    </row>
    <row r="18" spans="1:17" ht="24.75" customHeight="1">
      <c r="A18" s="40" t="s">
        <v>78</v>
      </c>
      <c r="B18" s="84" t="s">
        <v>37</v>
      </c>
      <c r="C18" s="7">
        <v>-279107</v>
      </c>
      <c r="D18" s="7">
        <v>0</v>
      </c>
      <c r="E18" s="7">
        <v>156235</v>
      </c>
      <c r="F18" s="62">
        <f t="shared" si="0"/>
        <v>-55.976740103257896</v>
      </c>
      <c r="G18" s="8"/>
      <c r="H18" s="95">
        <v>500000</v>
      </c>
      <c r="I18" s="98" t="s">
        <v>108</v>
      </c>
      <c r="J18" s="81"/>
      <c r="K18" s="69"/>
      <c r="L18" s="69"/>
      <c r="M18" s="69"/>
      <c r="N18" s="69"/>
      <c r="O18" s="69"/>
      <c r="P18" s="69"/>
      <c r="Q18" s="69"/>
    </row>
    <row r="19" spans="1:17" ht="12.75">
      <c r="A19" s="40" t="s">
        <v>79</v>
      </c>
      <c r="B19" s="84" t="s">
        <v>44</v>
      </c>
      <c r="C19" s="7">
        <v>125256</v>
      </c>
      <c r="D19" s="7">
        <v>0</v>
      </c>
      <c r="E19" s="7">
        <v>44106</v>
      </c>
      <c r="F19" s="62">
        <f t="shared" si="0"/>
        <v>35.21268442230313</v>
      </c>
      <c r="G19" s="8"/>
      <c r="H19" s="95">
        <v>0</v>
      </c>
      <c r="I19" s="97" t="s">
        <v>88</v>
      </c>
      <c r="J19" s="81"/>
      <c r="K19" s="69"/>
      <c r="L19" s="69"/>
      <c r="M19" s="69"/>
      <c r="N19" s="69"/>
      <c r="O19" s="69"/>
      <c r="P19" s="69"/>
      <c r="Q19" s="69"/>
    </row>
    <row r="20" spans="1:17" ht="12" customHeight="1">
      <c r="A20" s="14" t="s">
        <v>8</v>
      </c>
      <c r="B20" s="18" t="s">
        <v>10</v>
      </c>
      <c r="C20" s="7"/>
      <c r="D20" s="7"/>
      <c r="E20" s="7"/>
      <c r="F20" s="62"/>
      <c r="G20" s="8"/>
      <c r="H20" s="95"/>
      <c r="I20" s="97"/>
      <c r="J20" s="85"/>
      <c r="K20" s="69"/>
      <c r="L20" s="69"/>
      <c r="M20" s="69"/>
      <c r="N20" s="69"/>
      <c r="O20" s="69"/>
      <c r="P20" s="69"/>
      <c r="Q20" s="69"/>
    </row>
    <row r="21" spans="1:17" ht="12.75" customHeight="1">
      <c r="A21" s="14"/>
      <c r="B21" s="18" t="s">
        <v>29</v>
      </c>
      <c r="C21" s="7"/>
      <c r="D21" s="7"/>
      <c r="E21" s="7"/>
      <c r="F21" s="62"/>
      <c r="G21" s="8"/>
      <c r="H21" s="95"/>
      <c r="I21" s="97"/>
      <c r="J21" s="85"/>
      <c r="K21" s="69"/>
      <c r="L21" s="69"/>
      <c r="M21" s="69"/>
      <c r="N21" s="69"/>
      <c r="O21" s="69"/>
      <c r="P21" s="69"/>
      <c r="Q21" s="69"/>
    </row>
    <row r="22" spans="1:17" ht="17.25" customHeight="1">
      <c r="A22" s="40" t="s">
        <v>38</v>
      </c>
      <c r="B22" s="89" t="s">
        <v>39</v>
      </c>
      <c r="C22" s="7">
        <v>6500311</v>
      </c>
      <c r="D22" s="7">
        <v>0</v>
      </c>
      <c r="E22" s="7">
        <v>1122840</v>
      </c>
      <c r="F22" s="62">
        <f>E22/C22*100</f>
        <v>17.273635061460904</v>
      </c>
      <c r="G22" s="8"/>
      <c r="H22" s="95">
        <v>-1200000</v>
      </c>
      <c r="I22" s="97" t="s">
        <v>109</v>
      </c>
      <c r="J22" s="85"/>
      <c r="K22" s="69"/>
      <c r="L22" s="69"/>
      <c r="M22" s="69"/>
      <c r="N22" s="69"/>
      <c r="O22" s="69"/>
      <c r="P22" s="69"/>
      <c r="Q22" s="69"/>
    </row>
    <row r="23" spans="1:17" ht="27" customHeight="1">
      <c r="A23" s="40" t="s">
        <v>40</v>
      </c>
      <c r="B23" s="90" t="s">
        <v>73</v>
      </c>
      <c r="C23" s="7">
        <v>-10240</v>
      </c>
      <c r="D23" s="7">
        <v>0</v>
      </c>
      <c r="E23" s="7">
        <v>-71919</v>
      </c>
      <c r="F23" s="62"/>
      <c r="G23" s="8"/>
      <c r="H23" s="95">
        <v>0</v>
      </c>
      <c r="I23" s="97" t="s">
        <v>88</v>
      </c>
      <c r="J23" s="85"/>
      <c r="K23" s="69"/>
      <c r="L23" s="69"/>
      <c r="M23" s="69"/>
      <c r="N23" s="69"/>
      <c r="O23" s="69"/>
      <c r="P23" s="69"/>
      <c r="Q23" s="69"/>
    </row>
    <row r="24" spans="1:17" ht="12" customHeight="1">
      <c r="A24" s="40" t="s">
        <v>50</v>
      </c>
      <c r="B24" s="5" t="s">
        <v>52</v>
      </c>
      <c r="C24" s="7">
        <v>489520</v>
      </c>
      <c r="D24" s="7">
        <v>0</v>
      </c>
      <c r="E24" s="7">
        <v>57509</v>
      </c>
      <c r="F24" s="62">
        <f>E24/C24*100</f>
        <v>11.74803889524432</v>
      </c>
      <c r="G24" s="8"/>
      <c r="H24" s="95">
        <v>0</v>
      </c>
      <c r="I24" s="97" t="s">
        <v>88</v>
      </c>
      <c r="J24" s="85"/>
      <c r="K24" s="69"/>
      <c r="L24" s="69"/>
      <c r="M24" s="69"/>
      <c r="N24" s="69"/>
      <c r="O24" s="69"/>
      <c r="P24" s="69"/>
      <c r="Q24" s="69"/>
    </row>
    <row r="25" spans="1:17" ht="12" customHeight="1">
      <c r="A25" s="40" t="s">
        <v>66</v>
      </c>
      <c r="B25" s="5" t="s">
        <v>67</v>
      </c>
      <c r="C25" s="7">
        <v>0</v>
      </c>
      <c r="D25" s="7">
        <v>0</v>
      </c>
      <c r="E25" s="7">
        <v>0</v>
      </c>
      <c r="F25" s="62"/>
      <c r="G25" s="8"/>
      <c r="H25" s="95">
        <v>0</v>
      </c>
      <c r="I25" s="97" t="s">
        <v>88</v>
      </c>
      <c r="J25" s="85"/>
      <c r="K25" s="69"/>
      <c r="L25" s="69"/>
      <c r="M25" s="69"/>
      <c r="N25" s="69"/>
      <c r="O25" s="69"/>
      <c r="P25" s="69"/>
      <c r="Q25" s="69"/>
    </row>
    <row r="26" spans="1:17" ht="12" customHeight="1">
      <c r="A26" s="40"/>
      <c r="B26" s="5"/>
      <c r="C26" s="7"/>
      <c r="D26" s="7"/>
      <c r="E26" s="7"/>
      <c r="F26" s="62"/>
      <c r="G26" s="8"/>
      <c r="H26" s="95"/>
      <c r="I26" s="97"/>
      <c r="J26" s="81"/>
      <c r="K26" s="69"/>
      <c r="L26" s="69"/>
      <c r="M26" s="69"/>
      <c r="N26" s="69"/>
      <c r="O26" s="69"/>
      <c r="P26" s="69"/>
      <c r="Q26" s="69"/>
    </row>
    <row r="27" spans="1:17" ht="12" customHeight="1">
      <c r="A27" s="40"/>
      <c r="B27" s="5"/>
      <c r="C27" s="7"/>
      <c r="D27" s="7"/>
      <c r="E27" s="7"/>
      <c r="F27" s="62"/>
      <c r="G27" s="8"/>
      <c r="H27" s="95"/>
      <c r="I27" s="97"/>
      <c r="J27" s="81"/>
      <c r="K27" s="69"/>
      <c r="L27" s="69"/>
      <c r="M27" s="69"/>
      <c r="N27" s="69"/>
      <c r="O27" s="69"/>
      <c r="P27" s="69"/>
      <c r="Q27" s="69"/>
    </row>
    <row r="28" spans="1:17" ht="12.75">
      <c r="A28" s="14" t="s">
        <v>12</v>
      </c>
      <c r="B28" s="18" t="s">
        <v>13</v>
      </c>
      <c r="C28" s="7"/>
      <c r="D28" s="7"/>
      <c r="E28" s="7"/>
      <c r="F28" s="62"/>
      <c r="G28" s="8"/>
      <c r="H28" s="8"/>
      <c r="I28" s="97"/>
      <c r="J28" s="81"/>
      <c r="K28" s="69"/>
      <c r="L28" s="69"/>
      <c r="M28" s="69"/>
      <c r="N28" s="69"/>
      <c r="O28" s="69"/>
      <c r="P28" s="69"/>
      <c r="Q28" s="69"/>
    </row>
    <row r="29" spans="1:17" ht="12.75">
      <c r="A29" s="14"/>
      <c r="B29" s="18" t="s">
        <v>11</v>
      </c>
      <c r="C29" s="7"/>
      <c r="D29" s="7"/>
      <c r="E29" s="7"/>
      <c r="F29" s="62"/>
      <c r="G29" s="8"/>
      <c r="H29" s="8"/>
      <c r="I29" s="97"/>
      <c r="J29" s="81"/>
      <c r="K29" s="69"/>
      <c r="L29" s="69"/>
      <c r="M29" s="69"/>
      <c r="N29" s="69"/>
      <c r="O29" s="69"/>
      <c r="P29" s="69"/>
      <c r="Q29" s="69"/>
    </row>
    <row r="30" spans="1:17" ht="12.75">
      <c r="A30" s="91" t="s">
        <v>80</v>
      </c>
      <c r="B30" s="5" t="s">
        <v>84</v>
      </c>
      <c r="C30" s="7">
        <v>1570870</v>
      </c>
      <c r="D30" s="7">
        <v>0</v>
      </c>
      <c r="E30" s="7">
        <v>443855</v>
      </c>
      <c r="F30" s="62">
        <f>E30/C30*100</f>
        <v>28.255361678560288</v>
      </c>
      <c r="G30" s="8"/>
      <c r="H30" s="95">
        <v>0</v>
      </c>
      <c r="I30" s="97" t="s">
        <v>88</v>
      </c>
      <c r="J30" s="81"/>
      <c r="K30" s="69"/>
      <c r="L30" s="69"/>
      <c r="M30" s="69"/>
      <c r="N30" s="69"/>
      <c r="O30" s="69"/>
      <c r="P30" s="69"/>
      <c r="Q30" s="69"/>
    </row>
    <row r="31" spans="1:17" ht="14.25" customHeight="1">
      <c r="A31" s="40" t="s">
        <v>60</v>
      </c>
      <c r="B31" s="90" t="s">
        <v>61</v>
      </c>
      <c r="C31" s="7">
        <v>0</v>
      </c>
      <c r="D31" s="7">
        <v>0</v>
      </c>
      <c r="E31" s="7">
        <v>0</v>
      </c>
      <c r="F31" s="62"/>
      <c r="G31" s="8"/>
      <c r="H31" s="8"/>
      <c r="I31" s="98"/>
      <c r="J31" s="81"/>
      <c r="K31" s="69"/>
      <c r="L31" s="69"/>
      <c r="M31" s="69"/>
      <c r="N31" s="69"/>
      <c r="O31" s="69"/>
      <c r="P31" s="69"/>
      <c r="Q31" s="69"/>
    </row>
    <row r="32" spans="1:17" ht="25.5">
      <c r="A32" s="40" t="s">
        <v>53</v>
      </c>
      <c r="B32" s="5" t="s">
        <v>59</v>
      </c>
      <c r="C32" s="7">
        <v>271467</v>
      </c>
      <c r="D32" s="7">
        <v>0</v>
      </c>
      <c r="E32" s="7">
        <v>2051</v>
      </c>
      <c r="F32" s="62">
        <f>E32/C32*100</f>
        <v>0.7555246125680101</v>
      </c>
      <c r="G32" s="8"/>
      <c r="H32" s="95">
        <v>-100000</v>
      </c>
      <c r="I32" s="98" t="s">
        <v>110</v>
      </c>
      <c r="J32" s="81"/>
      <c r="K32" s="69"/>
      <c r="L32" s="69"/>
      <c r="M32" s="69"/>
      <c r="N32" s="69"/>
      <c r="O32" s="69"/>
      <c r="P32" s="69"/>
      <c r="Q32" s="69"/>
    </row>
    <row r="33" spans="1:17" ht="12.75">
      <c r="A33" s="14"/>
      <c r="B33" s="18" t="s">
        <v>42</v>
      </c>
      <c r="C33" s="7"/>
      <c r="D33" s="7"/>
      <c r="E33" s="7"/>
      <c r="F33" s="62">
        <v>52.4</v>
      </c>
      <c r="G33" s="8"/>
      <c r="H33" s="8"/>
      <c r="I33" s="97"/>
      <c r="J33" s="81"/>
      <c r="K33" s="69"/>
      <c r="L33" s="69"/>
      <c r="M33" s="69"/>
      <c r="N33" s="69"/>
      <c r="O33" s="69"/>
      <c r="P33" s="69"/>
      <c r="Q33" s="69"/>
    </row>
    <row r="34" spans="1:17" ht="12.75">
      <c r="A34" s="14" t="s">
        <v>19</v>
      </c>
      <c r="B34" s="18" t="s">
        <v>20</v>
      </c>
      <c r="C34" s="7"/>
      <c r="D34" s="7"/>
      <c r="E34" s="7"/>
      <c r="F34" s="62"/>
      <c r="G34" s="8"/>
      <c r="H34" s="8"/>
      <c r="I34" s="97"/>
      <c r="J34" s="81"/>
      <c r="K34" s="69"/>
      <c r="L34" s="69"/>
      <c r="M34" s="69"/>
      <c r="N34" s="69"/>
      <c r="O34" s="69"/>
      <c r="P34" s="69"/>
      <c r="Q34" s="69"/>
    </row>
    <row r="35" spans="1:17" ht="33.75" customHeight="1">
      <c r="A35" s="6">
        <v>201001</v>
      </c>
      <c r="B35" s="4" t="s">
        <v>39</v>
      </c>
      <c r="C35" s="7">
        <v>1433615</v>
      </c>
      <c r="D35" s="7">
        <v>0</v>
      </c>
      <c r="E35" s="7">
        <v>462093</v>
      </c>
      <c r="F35" s="62">
        <f>E35/C35*100</f>
        <v>32.232712408840584</v>
      </c>
      <c r="G35" s="8"/>
      <c r="H35" s="95">
        <v>-350000</v>
      </c>
      <c r="I35" s="98" t="s">
        <v>101</v>
      </c>
      <c r="J35" s="81"/>
      <c r="K35" s="69"/>
      <c r="L35" s="69"/>
      <c r="M35" s="69"/>
      <c r="N35" s="69"/>
      <c r="O35" s="69"/>
      <c r="P35" s="69"/>
      <c r="Q35" s="69"/>
    </row>
    <row r="36" spans="1:17" ht="24" customHeight="1">
      <c r="A36" s="6">
        <v>201003</v>
      </c>
      <c r="B36" s="4" t="s">
        <v>54</v>
      </c>
      <c r="C36" s="7">
        <v>2193639</v>
      </c>
      <c r="D36" s="7">
        <v>0</v>
      </c>
      <c r="E36" s="7">
        <v>-280249</v>
      </c>
      <c r="F36" s="62">
        <f>E36/C36*100</f>
        <v>-12.775529610842987</v>
      </c>
      <c r="G36" s="8"/>
      <c r="H36" s="95">
        <v>-2163000</v>
      </c>
      <c r="I36" s="98" t="s">
        <v>97</v>
      </c>
      <c r="J36" s="81"/>
      <c r="K36" s="69"/>
      <c r="L36" s="69"/>
      <c r="M36" s="69"/>
      <c r="N36" s="69"/>
      <c r="O36" s="69"/>
      <c r="P36" s="69"/>
      <c r="Q36" s="69"/>
    </row>
    <row r="37" spans="1:17" ht="12.75">
      <c r="A37" s="6">
        <v>201005</v>
      </c>
      <c r="B37" s="4" t="s">
        <v>64</v>
      </c>
      <c r="C37" s="7">
        <v>3962760</v>
      </c>
      <c r="D37" s="7">
        <v>0</v>
      </c>
      <c r="E37" s="7">
        <v>934772</v>
      </c>
      <c r="F37" s="62">
        <f>E37/C37*100</f>
        <v>23.588912777962832</v>
      </c>
      <c r="G37" s="8"/>
      <c r="H37" s="95">
        <v>-1000000</v>
      </c>
      <c r="I37" s="99" t="s">
        <v>98</v>
      </c>
      <c r="J37" s="81"/>
      <c r="K37" s="69"/>
      <c r="L37" s="69"/>
      <c r="M37" s="69"/>
      <c r="N37" s="69"/>
      <c r="O37" s="69"/>
      <c r="P37" s="69"/>
      <c r="Q37" s="69"/>
    </row>
    <row r="38" spans="1:17" ht="25.5">
      <c r="A38" s="6"/>
      <c r="B38" s="5"/>
      <c r="C38" s="7"/>
      <c r="D38" s="7"/>
      <c r="E38" s="7"/>
      <c r="F38" s="62"/>
      <c r="G38" s="8"/>
      <c r="H38" s="8"/>
      <c r="I38" s="98" t="s">
        <v>105</v>
      </c>
      <c r="J38" s="81"/>
      <c r="K38" s="69"/>
      <c r="L38" s="69"/>
      <c r="M38" s="69"/>
      <c r="N38" s="69"/>
      <c r="O38" s="69"/>
      <c r="P38" s="69"/>
      <c r="Q38" s="69"/>
    </row>
    <row r="39" spans="1:17" ht="14.25" customHeight="1">
      <c r="A39" s="14"/>
      <c r="B39" s="18" t="s">
        <v>41</v>
      </c>
      <c r="C39" s="7"/>
      <c r="D39" s="7"/>
      <c r="E39" s="7"/>
      <c r="F39" s="62"/>
      <c r="G39" s="8"/>
      <c r="H39" s="8"/>
      <c r="I39" s="97"/>
      <c r="J39" s="81"/>
      <c r="K39" s="69"/>
      <c r="L39" s="69"/>
      <c r="M39" s="69"/>
      <c r="N39" s="69"/>
      <c r="O39" s="69"/>
      <c r="P39" s="69"/>
      <c r="Q39" s="69"/>
    </row>
    <row r="40" spans="1:17" ht="12.75">
      <c r="A40" s="6">
        <v>203001</v>
      </c>
      <c r="B40" s="5" t="s">
        <v>39</v>
      </c>
      <c r="C40" s="7">
        <v>-529710</v>
      </c>
      <c r="D40" s="7">
        <v>0</v>
      </c>
      <c r="E40" s="7">
        <v>-161593</v>
      </c>
      <c r="F40" s="62">
        <f>E40/C40*100</f>
        <v>30.50593721092673</v>
      </c>
      <c r="G40" s="8"/>
      <c r="H40" s="95">
        <v>200000</v>
      </c>
      <c r="I40" s="97" t="s">
        <v>99</v>
      </c>
      <c r="J40" s="81"/>
      <c r="K40" s="69"/>
      <c r="L40" s="69"/>
      <c r="M40" s="69"/>
      <c r="N40" s="69"/>
      <c r="O40" s="69"/>
      <c r="P40" s="69"/>
      <c r="Q40" s="69"/>
    </row>
    <row r="41" spans="1:17" ht="12.75">
      <c r="A41" s="6"/>
      <c r="B41" s="5"/>
      <c r="C41" s="7"/>
      <c r="D41" s="7"/>
      <c r="E41" s="7"/>
      <c r="F41" s="62"/>
      <c r="G41" s="8"/>
      <c r="H41" s="8"/>
      <c r="I41" s="97"/>
      <c r="J41" s="81"/>
      <c r="K41" s="69"/>
      <c r="L41" s="69"/>
      <c r="M41" s="69"/>
      <c r="N41" s="69"/>
      <c r="O41" s="69"/>
      <c r="P41" s="69"/>
      <c r="Q41" s="69"/>
    </row>
    <row r="42" spans="1:17" ht="12.75">
      <c r="A42" s="6"/>
      <c r="B42" s="18" t="s">
        <v>30</v>
      </c>
      <c r="C42" s="7"/>
      <c r="D42" s="7"/>
      <c r="E42" s="7"/>
      <c r="F42" s="62"/>
      <c r="G42" s="8"/>
      <c r="H42" s="8"/>
      <c r="I42" s="97"/>
      <c r="J42" s="81"/>
      <c r="K42" s="69"/>
      <c r="L42" s="69"/>
      <c r="M42" s="69"/>
      <c r="N42" s="69"/>
      <c r="O42" s="69"/>
      <c r="P42" s="69"/>
      <c r="Q42" s="69"/>
    </row>
    <row r="43" spans="1:17" ht="38.25">
      <c r="A43" s="6">
        <v>205001</v>
      </c>
      <c r="B43" s="4" t="s">
        <v>39</v>
      </c>
      <c r="C43" s="7">
        <v>2180400</v>
      </c>
      <c r="D43" s="7">
        <v>0</v>
      </c>
      <c r="E43" s="7">
        <v>728988</v>
      </c>
      <c r="F43" s="62">
        <f>E43/C43*100</f>
        <v>33.4336818932306</v>
      </c>
      <c r="G43" s="8"/>
      <c r="H43" s="95">
        <v>-300000</v>
      </c>
      <c r="I43" s="98" t="s">
        <v>103</v>
      </c>
      <c r="J43" s="81"/>
      <c r="K43" s="69"/>
      <c r="L43" s="69"/>
      <c r="M43" s="69"/>
      <c r="N43" s="69"/>
      <c r="O43" s="69"/>
      <c r="P43" s="69"/>
      <c r="Q43" s="69"/>
    </row>
    <row r="44" spans="1:17" ht="12.75">
      <c r="A44" s="6">
        <v>205002</v>
      </c>
      <c r="B44" s="5" t="s">
        <v>62</v>
      </c>
      <c r="C44" s="7">
        <v>-22040</v>
      </c>
      <c r="D44" s="7">
        <v>0</v>
      </c>
      <c r="E44" s="7">
        <v>19429</v>
      </c>
      <c r="F44" s="62"/>
      <c r="G44" s="8"/>
      <c r="H44" s="95">
        <v>0</v>
      </c>
      <c r="I44" s="97" t="s">
        <v>88</v>
      </c>
      <c r="J44" s="81"/>
      <c r="K44" s="69"/>
      <c r="L44" s="69"/>
      <c r="M44" s="69"/>
      <c r="N44" s="69"/>
      <c r="O44" s="69"/>
      <c r="P44" s="69"/>
      <c r="Q44" s="69"/>
    </row>
    <row r="45" spans="1:17" ht="12.75">
      <c r="A45" s="6">
        <v>205003</v>
      </c>
      <c r="B45" s="4" t="s">
        <v>81</v>
      </c>
      <c r="C45" s="7">
        <v>1300</v>
      </c>
      <c r="D45" s="7">
        <v>0</v>
      </c>
      <c r="E45" s="7">
        <v>-3184</v>
      </c>
      <c r="F45" s="62"/>
      <c r="G45" s="8"/>
      <c r="H45" s="8"/>
      <c r="I45" s="98"/>
      <c r="J45" s="81"/>
      <c r="K45" s="69"/>
      <c r="L45" s="69"/>
      <c r="M45" s="69"/>
      <c r="N45" s="69"/>
      <c r="O45" s="69"/>
      <c r="P45" s="69"/>
      <c r="Q45" s="69"/>
    </row>
    <row r="46" spans="1:17" ht="12.75">
      <c r="A46" s="14" t="s">
        <v>21</v>
      </c>
      <c r="B46" s="18" t="s">
        <v>22</v>
      </c>
      <c r="C46" s="7"/>
      <c r="D46" s="7"/>
      <c r="E46" s="7"/>
      <c r="F46" s="62"/>
      <c r="G46" s="8"/>
      <c r="H46" s="8"/>
      <c r="I46" s="97"/>
      <c r="J46" s="81"/>
      <c r="K46" s="69"/>
      <c r="L46" s="69"/>
      <c r="M46" s="69"/>
      <c r="N46" s="69"/>
      <c r="O46" s="69"/>
      <c r="P46" s="69"/>
      <c r="Q46" s="69"/>
    </row>
    <row r="47" spans="1:17" ht="39.75" customHeight="1">
      <c r="A47" s="6">
        <v>211020</v>
      </c>
      <c r="B47" s="4" t="s">
        <v>82</v>
      </c>
      <c r="C47" s="7">
        <v>16316742</v>
      </c>
      <c r="D47" s="7">
        <v>0</v>
      </c>
      <c r="E47" s="7">
        <v>6877329</v>
      </c>
      <c r="F47" s="62" t="s">
        <v>106</v>
      </c>
      <c r="G47" s="8"/>
      <c r="H47" s="95">
        <v>5000000</v>
      </c>
      <c r="I47" s="98" t="s">
        <v>100</v>
      </c>
      <c r="J47" s="81"/>
      <c r="K47" s="69"/>
      <c r="L47" s="69"/>
      <c r="M47" s="69"/>
      <c r="N47" s="69"/>
      <c r="O47" s="69"/>
      <c r="P47" s="69"/>
      <c r="Q47" s="69"/>
    </row>
    <row r="48" spans="1:17" ht="12.75">
      <c r="A48" s="6">
        <v>212005</v>
      </c>
      <c r="B48" s="5" t="s">
        <v>43</v>
      </c>
      <c r="C48" s="7">
        <v>18462405</v>
      </c>
      <c r="D48" s="7">
        <v>0</v>
      </c>
      <c r="E48" s="7">
        <v>2486</v>
      </c>
      <c r="F48" s="62">
        <f>E48/C48*100</f>
        <v>0.013465201310446824</v>
      </c>
      <c r="G48" s="8"/>
      <c r="H48" s="95">
        <v>0</v>
      </c>
      <c r="I48" s="97" t="s">
        <v>89</v>
      </c>
      <c r="J48" s="81"/>
      <c r="K48" s="69"/>
      <c r="L48" s="69"/>
      <c r="M48" s="69"/>
      <c r="N48" s="69"/>
      <c r="O48" s="69"/>
      <c r="P48" s="69"/>
      <c r="Q48" s="69"/>
    </row>
    <row r="49" spans="1:17" ht="12.75">
      <c r="A49" s="70"/>
      <c r="B49" s="71"/>
      <c r="C49" s="72"/>
      <c r="D49" s="72"/>
      <c r="E49" s="72"/>
      <c r="F49" s="73"/>
      <c r="G49" s="74"/>
      <c r="H49" s="74"/>
      <c r="I49" s="100"/>
      <c r="J49" s="81"/>
      <c r="K49" s="69"/>
      <c r="L49" s="69"/>
      <c r="M49" s="69"/>
      <c r="N49" s="69"/>
      <c r="O49" s="69"/>
      <c r="P49" s="69"/>
      <c r="Q49" s="69"/>
    </row>
    <row r="50" spans="1:17" ht="9.75" customHeight="1">
      <c r="A50" s="128" t="s">
        <v>23</v>
      </c>
      <c r="B50" s="129"/>
      <c r="C50" s="113">
        <f>SUM(C9:C49)</f>
        <v>62243742</v>
      </c>
      <c r="D50" s="113">
        <f>SUM(D9:D49)</f>
        <v>0</v>
      </c>
      <c r="E50" s="113">
        <f>SUM(E9:E49)</f>
        <v>14680494</v>
      </c>
      <c r="F50" s="113"/>
      <c r="G50" s="111"/>
      <c r="H50" s="113">
        <f>SUM(H1:H49)</f>
        <v>3312000</v>
      </c>
      <c r="I50" s="111"/>
      <c r="J50" s="81"/>
      <c r="K50" s="69"/>
      <c r="M50" s="69"/>
      <c r="N50" s="69"/>
      <c r="O50" s="69"/>
      <c r="P50" s="69"/>
      <c r="Q50" s="69"/>
    </row>
    <row r="51" spans="1:17" ht="12.75" customHeight="1">
      <c r="A51" s="130"/>
      <c r="B51" s="131"/>
      <c r="C51" s="132"/>
      <c r="D51" s="132"/>
      <c r="E51" s="132"/>
      <c r="F51" s="132"/>
      <c r="G51" s="112"/>
      <c r="H51" s="114"/>
      <c r="I51" s="112"/>
      <c r="J51" s="81"/>
      <c r="K51" s="69"/>
      <c r="L51" s="69"/>
      <c r="M51" s="69"/>
      <c r="N51" s="69"/>
      <c r="O51" s="69"/>
      <c r="P51" s="69"/>
      <c r="Q51" s="69"/>
    </row>
    <row r="52" spans="1:17" ht="12.75" customHeight="1">
      <c r="A52" s="92" t="s">
        <v>111</v>
      </c>
      <c r="B52" s="92" t="s">
        <v>112</v>
      </c>
      <c r="C52" s="93"/>
      <c r="D52" s="93"/>
      <c r="E52" s="93"/>
      <c r="F52" s="93"/>
      <c r="G52" s="94"/>
      <c r="H52" s="94"/>
      <c r="I52" s="94"/>
      <c r="J52" s="81"/>
      <c r="K52" s="69"/>
      <c r="L52" s="69"/>
      <c r="M52" s="69"/>
      <c r="N52" s="69"/>
      <c r="O52" s="69"/>
      <c r="P52" s="69"/>
      <c r="Q52" s="69"/>
    </row>
    <row r="53" spans="1:17" ht="12.75" customHeight="1">
      <c r="A53" s="92"/>
      <c r="B53" s="92" t="s">
        <v>113</v>
      </c>
      <c r="C53" s="93"/>
      <c r="D53" s="93"/>
      <c r="E53" s="93"/>
      <c r="F53" s="93"/>
      <c r="G53" s="94"/>
      <c r="H53" s="94"/>
      <c r="I53" s="94"/>
      <c r="J53" s="81"/>
      <c r="K53" s="69"/>
      <c r="L53" s="69"/>
      <c r="M53" s="69"/>
      <c r="N53" s="69"/>
      <c r="O53" s="69"/>
      <c r="P53" s="69"/>
      <c r="Q53" s="69"/>
    </row>
    <row r="54" spans="1:17" ht="12.75" customHeight="1">
      <c r="A54" s="92"/>
      <c r="B54" s="92" t="s">
        <v>114</v>
      </c>
      <c r="C54" s="93"/>
      <c r="D54" s="93"/>
      <c r="E54" s="93"/>
      <c r="F54" s="93"/>
      <c r="G54" s="94"/>
      <c r="H54" s="94"/>
      <c r="I54" s="94"/>
      <c r="J54" s="81"/>
      <c r="K54" s="69"/>
      <c r="L54" s="69"/>
      <c r="M54" s="69"/>
      <c r="N54" s="69"/>
      <c r="O54" s="69"/>
      <c r="P54" s="69"/>
      <c r="Q54" s="69"/>
    </row>
    <row r="55" spans="1:18" ht="14.25">
      <c r="A55" s="20" t="s">
        <v>24</v>
      </c>
      <c r="G55" s="2"/>
      <c r="H55" s="2"/>
      <c r="J55" s="81"/>
      <c r="K55" s="69"/>
      <c r="L55" s="69"/>
      <c r="M55" s="69"/>
      <c r="N55" s="69"/>
      <c r="O55" s="69"/>
      <c r="P55" s="69"/>
      <c r="Q55" s="69"/>
      <c r="R55" s="69"/>
    </row>
    <row r="56" spans="1:18" ht="14.25">
      <c r="A56" s="20" t="s">
        <v>25</v>
      </c>
      <c r="G56" s="2"/>
      <c r="H56" s="2"/>
      <c r="J56" s="81"/>
      <c r="K56" s="69"/>
      <c r="L56" s="69"/>
      <c r="M56" s="69"/>
      <c r="N56" s="69"/>
      <c r="O56" s="69"/>
      <c r="P56" s="69"/>
      <c r="Q56" s="69"/>
      <c r="R56" s="69"/>
    </row>
    <row r="57" spans="7:18" ht="12.75">
      <c r="G57" s="2"/>
      <c r="H57" s="2"/>
      <c r="J57" s="81"/>
      <c r="K57" s="69"/>
      <c r="L57" s="69"/>
      <c r="M57" s="69"/>
      <c r="N57" s="69"/>
      <c r="O57" s="69"/>
      <c r="P57" s="69"/>
      <c r="Q57" s="69"/>
      <c r="R57" s="69"/>
    </row>
    <row r="58" spans="1:18" ht="23.25" customHeight="1">
      <c r="A58" s="115" t="s">
        <v>1</v>
      </c>
      <c r="B58" s="116"/>
      <c r="C58" s="9" t="s">
        <v>46</v>
      </c>
      <c r="D58" s="9" t="s">
        <v>63</v>
      </c>
      <c r="E58" s="9" t="s">
        <v>3</v>
      </c>
      <c r="F58" s="117" t="s">
        <v>4</v>
      </c>
      <c r="G58" s="9" t="s">
        <v>4</v>
      </c>
      <c r="H58" s="9" t="s">
        <v>85</v>
      </c>
      <c r="I58" s="10"/>
      <c r="J58" s="81"/>
      <c r="K58" s="69"/>
      <c r="L58" s="69"/>
      <c r="M58" s="69"/>
      <c r="N58" s="69"/>
      <c r="O58" s="69"/>
      <c r="P58" s="69"/>
      <c r="Q58" s="69"/>
      <c r="R58" s="69"/>
    </row>
    <row r="59" spans="1:18" ht="16.5" customHeight="1">
      <c r="A59" s="19" t="s">
        <v>27</v>
      </c>
      <c r="B59" s="19" t="s">
        <v>28</v>
      </c>
      <c r="C59" s="11" t="s">
        <v>91</v>
      </c>
      <c r="D59" s="11">
        <v>2014</v>
      </c>
      <c r="E59" s="11" t="s">
        <v>92</v>
      </c>
      <c r="F59" s="118"/>
      <c r="G59" s="12" t="s">
        <v>5</v>
      </c>
      <c r="H59" s="11" t="s">
        <v>86</v>
      </c>
      <c r="I59" s="13"/>
      <c r="J59" s="81"/>
      <c r="K59" s="69"/>
      <c r="L59" s="69"/>
      <c r="M59" s="69"/>
      <c r="N59" s="69"/>
      <c r="O59" s="69"/>
      <c r="P59" s="69"/>
      <c r="Q59" s="69"/>
      <c r="R59" s="69"/>
    </row>
    <row r="60" spans="1:18" ht="16.5" customHeight="1">
      <c r="A60" s="27"/>
      <c r="B60" s="28" t="s">
        <v>56</v>
      </c>
      <c r="C60" s="29"/>
      <c r="D60" s="30"/>
      <c r="E60" s="30"/>
      <c r="F60" s="61"/>
      <c r="G60" s="30"/>
      <c r="H60" s="31"/>
      <c r="I60" s="32"/>
      <c r="J60" s="81"/>
      <c r="K60" s="69"/>
      <c r="L60" s="69"/>
      <c r="M60" s="69"/>
      <c r="N60" s="69"/>
      <c r="O60" s="69"/>
      <c r="P60" s="69"/>
      <c r="Q60" s="69"/>
      <c r="R60" s="69"/>
    </row>
    <row r="61" spans="1:18" ht="12.75">
      <c r="A61" s="16" t="s">
        <v>7</v>
      </c>
      <c r="B61" s="17" t="s">
        <v>9</v>
      </c>
      <c r="C61" s="6"/>
      <c r="D61" s="6"/>
      <c r="E61" s="6"/>
      <c r="F61" s="62"/>
      <c r="G61" s="8"/>
      <c r="H61" s="8"/>
      <c r="I61" s="6"/>
      <c r="J61" s="81"/>
      <c r="K61" s="69"/>
      <c r="L61" s="69"/>
      <c r="M61" s="69"/>
      <c r="N61" s="69"/>
      <c r="O61" s="69"/>
      <c r="P61" s="69"/>
      <c r="Q61" s="69"/>
      <c r="R61" s="69"/>
    </row>
    <row r="62" spans="1:18" ht="12.75">
      <c r="A62" s="39"/>
      <c r="B62" s="5"/>
      <c r="C62" s="7"/>
      <c r="D62" s="7"/>
      <c r="E62" s="7"/>
      <c r="F62" s="62"/>
      <c r="G62" s="8"/>
      <c r="H62" s="8"/>
      <c r="I62" s="6"/>
      <c r="J62" s="81"/>
      <c r="K62" s="69"/>
      <c r="L62" s="69"/>
      <c r="M62" s="69"/>
      <c r="N62" s="69"/>
      <c r="O62" s="69"/>
      <c r="P62" s="69"/>
      <c r="Q62" s="69"/>
      <c r="R62" s="69"/>
    </row>
    <row r="63" spans="1:18" ht="16.5" customHeight="1">
      <c r="A63" s="14" t="s">
        <v>21</v>
      </c>
      <c r="B63" s="18" t="s">
        <v>22</v>
      </c>
      <c r="C63" s="7"/>
      <c r="D63" s="7"/>
      <c r="E63" s="7"/>
      <c r="F63" s="62"/>
      <c r="G63" s="8"/>
      <c r="H63" s="8"/>
      <c r="I63" s="6"/>
      <c r="J63" s="81"/>
      <c r="K63" s="69"/>
      <c r="L63" s="69"/>
      <c r="M63" s="69"/>
      <c r="N63" s="69"/>
      <c r="O63" s="69"/>
      <c r="P63" s="69"/>
      <c r="Q63" s="69"/>
      <c r="R63" s="69"/>
    </row>
    <row r="64" spans="1:17" ht="71.25" customHeight="1">
      <c r="A64" s="6">
        <v>211035</v>
      </c>
      <c r="B64" s="86" t="s">
        <v>65</v>
      </c>
      <c r="C64" s="7">
        <v>2641540</v>
      </c>
      <c r="D64" s="7">
        <v>0</v>
      </c>
      <c r="E64" s="7">
        <v>0</v>
      </c>
      <c r="F64" s="62">
        <f>E64/C64*100</f>
        <v>0</v>
      </c>
      <c r="G64" s="8"/>
      <c r="H64" s="95"/>
      <c r="I64" s="67" t="s">
        <v>102</v>
      </c>
      <c r="J64" s="81"/>
      <c r="K64" s="69"/>
      <c r="L64" s="69"/>
      <c r="M64" s="69"/>
      <c r="N64" s="69"/>
      <c r="O64" s="69"/>
      <c r="P64" s="69"/>
      <c r="Q64" s="69"/>
    </row>
    <row r="65" spans="1:17" ht="24" customHeight="1">
      <c r="A65" s="6"/>
      <c r="B65" s="4"/>
      <c r="C65" s="7"/>
      <c r="D65" s="7"/>
      <c r="E65" s="7"/>
      <c r="F65" s="62"/>
      <c r="G65" s="8"/>
      <c r="H65" s="95"/>
      <c r="I65" s="67"/>
      <c r="J65" s="81"/>
      <c r="K65" s="69"/>
      <c r="L65" s="69"/>
      <c r="M65" s="69"/>
      <c r="N65" s="69"/>
      <c r="O65" s="69"/>
      <c r="P65" s="69"/>
      <c r="Q65" s="69"/>
    </row>
    <row r="66" spans="1:17" ht="25.5">
      <c r="A66" s="6">
        <v>214005</v>
      </c>
      <c r="B66" s="4" t="s">
        <v>87</v>
      </c>
      <c r="C66" s="7">
        <v>11616820</v>
      </c>
      <c r="D66" s="7">
        <v>0</v>
      </c>
      <c r="E66" s="7">
        <v>2659919</v>
      </c>
      <c r="F66" s="62">
        <f>E66/C66*100</f>
        <v>22.897135360623647</v>
      </c>
      <c r="G66" s="8"/>
      <c r="H66" s="95"/>
      <c r="I66" s="101" t="s">
        <v>104</v>
      </c>
      <c r="J66" s="81"/>
      <c r="K66" s="69"/>
      <c r="L66" s="69"/>
      <c r="M66" s="69"/>
      <c r="N66" s="69"/>
      <c r="O66" s="69"/>
      <c r="P66" s="69"/>
      <c r="Q66" s="69"/>
    </row>
    <row r="67" spans="1:17" ht="12.75">
      <c r="A67" s="6"/>
      <c r="B67" s="4"/>
      <c r="C67" s="7"/>
      <c r="D67" s="7"/>
      <c r="E67" s="7"/>
      <c r="F67" s="62"/>
      <c r="G67" s="8"/>
      <c r="H67" s="95"/>
      <c r="I67" s="96"/>
      <c r="J67" s="81"/>
      <c r="K67" s="69"/>
      <c r="L67" s="69"/>
      <c r="M67" s="69"/>
      <c r="N67" s="69"/>
      <c r="O67" s="69"/>
      <c r="P67" s="69"/>
      <c r="Q67" s="69"/>
    </row>
    <row r="68" spans="1:18" ht="10.5" customHeight="1">
      <c r="A68" s="119" t="s">
        <v>26</v>
      </c>
      <c r="B68" s="120"/>
      <c r="C68" s="109">
        <f>SUM(C62:C67)</f>
        <v>14258360</v>
      </c>
      <c r="D68" s="109">
        <f>SUM(D62:D67)</f>
        <v>0</v>
      </c>
      <c r="E68" s="109">
        <f>SUM(E62:E67)</f>
        <v>2659919</v>
      </c>
      <c r="F68" s="124">
        <f>+E68/C68*100</f>
        <v>18.655153888666018</v>
      </c>
      <c r="G68" s="107"/>
      <c r="H68" s="109">
        <f>SUM(H62:H67)</f>
        <v>0</v>
      </c>
      <c r="I68" s="3"/>
      <c r="J68" s="81"/>
      <c r="K68" s="69"/>
      <c r="L68" s="69"/>
      <c r="M68" s="69"/>
      <c r="N68" s="69"/>
      <c r="O68" s="69"/>
      <c r="P68" s="69"/>
      <c r="Q68" s="69"/>
      <c r="R68" s="69"/>
    </row>
    <row r="69" spans="1:18" ht="9.75" customHeight="1" thickBot="1">
      <c r="A69" s="121"/>
      <c r="B69" s="122"/>
      <c r="C69" s="123"/>
      <c r="D69" s="110"/>
      <c r="E69" s="110"/>
      <c r="F69" s="125"/>
      <c r="G69" s="108"/>
      <c r="H69" s="110"/>
      <c r="I69" s="80"/>
      <c r="J69" s="81"/>
      <c r="K69" s="69"/>
      <c r="L69" s="69"/>
      <c r="M69" s="69"/>
      <c r="N69" s="69"/>
      <c r="O69" s="69"/>
      <c r="P69" s="69"/>
      <c r="Q69" s="69"/>
      <c r="R69" s="69"/>
    </row>
    <row r="70" spans="1:18" ht="12.75">
      <c r="A70" s="23" t="s">
        <v>57</v>
      </c>
      <c r="B70" s="24"/>
      <c r="C70" s="103">
        <f>C50+C68</f>
        <v>76502102</v>
      </c>
      <c r="D70" s="103">
        <f>D50+D68</f>
        <v>0</v>
      </c>
      <c r="E70" s="105">
        <f>E50+E68</f>
        <v>17340413</v>
      </c>
      <c r="I70" s="69"/>
      <c r="J70" s="81"/>
      <c r="K70" s="69"/>
      <c r="L70" s="69"/>
      <c r="M70" s="69"/>
      <c r="N70" s="69"/>
      <c r="O70" s="69"/>
      <c r="P70" s="69"/>
      <c r="Q70" s="69"/>
      <c r="R70" s="69"/>
    </row>
    <row r="71" spans="1:18" ht="13.5" thickBot="1">
      <c r="A71" s="25" t="s">
        <v>58</v>
      </c>
      <c r="B71" s="26"/>
      <c r="C71" s="104"/>
      <c r="D71" s="104"/>
      <c r="E71" s="106"/>
      <c r="I71" s="69"/>
      <c r="J71" s="81"/>
      <c r="K71" s="69"/>
      <c r="L71" s="69"/>
      <c r="M71" s="69"/>
      <c r="N71" s="69"/>
      <c r="O71" s="69"/>
      <c r="P71" s="69"/>
      <c r="Q71" s="69"/>
      <c r="R71" s="69"/>
    </row>
  </sheetData>
  <sheetProtection/>
  <mergeCells count="22">
    <mergeCell ref="A4:B4"/>
    <mergeCell ref="F4:F5"/>
    <mergeCell ref="A50:B51"/>
    <mergeCell ref="C50:C51"/>
    <mergeCell ref="E50:E51"/>
    <mergeCell ref="F50:F51"/>
    <mergeCell ref="D50:D51"/>
    <mergeCell ref="A58:B58"/>
    <mergeCell ref="F58:F59"/>
    <mergeCell ref="A68:B69"/>
    <mergeCell ref="C68:C69"/>
    <mergeCell ref="E68:E69"/>
    <mergeCell ref="F68:F69"/>
    <mergeCell ref="C70:C71"/>
    <mergeCell ref="E70:E71"/>
    <mergeCell ref="G68:G69"/>
    <mergeCell ref="D68:D69"/>
    <mergeCell ref="D70:D71"/>
    <mergeCell ref="I50:I51"/>
    <mergeCell ref="H68:H69"/>
    <mergeCell ref="G50:G51"/>
    <mergeCell ref="H50:H51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r:id="rId1"/>
  <headerFooter alignWithMargins="0">
    <oddFooter>&amp;LSag 14-3838 / Dok 40905-14&amp;R&amp;D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UPT-17-06-2014 - Bilag 187.02 Budgetopfølgning 30042014 - Drifts bemærkninger</dc:title>
  <dc:subject>ØVRIGE</dc:subject>
  <dc:creator>ANMK</dc:creator>
  <cp:keywords/>
  <dc:description>Samlet skema til budgetopfølgning pr. 31.08.2012 for virksomhed 501 - Drift</dc:description>
  <cp:lastModifiedBy>Finn Lassen</cp:lastModifiedBy>
  <cp:lastPrinted>2014-05-19T11:03:13Z</cp:lastPrinted>
  <dcterms:created xsi:type="dcterms:W3CDTF">1996-11-12T13:28:11Z</dcterms:created>
  <dcterms:modified xsi:type="dcterms:W3CDTF">2014-05-20T07:04:53Z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17-06-2014</vt:lpwstr>
  </property>
  <property fmtid="{D5CDD505-2E9C-101B-9397-08002B2CF9AE}" pid="5" name="MeetingDateAndTi">
    <vt:lpwstr>17-06-2014 fra 13:00 - 16:00</vt:lpwstr>
  </property>
  <property fmtid="{D5CDD505-2E9C-101B-9397-08002B2CF9AE}" pid="6" name="AccessLevelNa">
    <vt:lpwstr>Åben</vt:lpwstr>
  </property>
  <property fmtid="{D5CDD505-2E9C-101B-9397-08002B2CF9AE}" pid="7" name="Fusion">
    <vt:lpwstr>1541134</vt:lpwstr>
  </property>
  <property fmtid="{D5CDD505-2E9C-101B-9397-08002B2CF9AE}" pid="8" name="SortOrd">
    <vt:lpwstr>2</vt:lpwstr>
  </property>
  <property fmtid="{D5CDD505-2E9C-101B-9397-08002B2CF9AE}" pid="9" name="MeetingEndDa">
    <vt:lpwstr>2014-06-17T16:00:00Z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40905/14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2014-06-17T13:00:00Z</vt:lpwstr>
  </property>
  <property fmtid="{D5CDD505-2E9C-101B-9397-08002B2CF9AE}" pid="14" name="PWDescripti">
    <vt:lpwstr/>
  </property>
  <property fmtid="{D5CDD505-2E9C-101B-9397-08002B2CF9AE}" pid="15" name="U">
    <vt:lpwstr>1372937</vt:lpwstr>
  </property>
  <property fmtid="{D5CDD505-2E9C-101B-9397-08002B2CF9AE}" pid="16" name="PWFileTy">
    <vt:lpwstr>.XLS</vt:lpwstr>
  </property>
  <property fmtid="{D5CDD505-2E9C-101B-9397-08002B2CF9AE}" pid="17" name="Agenda">
    <vt:lpwstr>2702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